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2015" activeTab="3"/>
  </bookViews>
  <sheets>
    <sheet name="THANG 1" sheetId="11" r:id="rId1"/>
    <sheet name="THANG 2" sheetId="14" r:id="rId2"/>
    <sheet name="THANG 3" sheetId="15" r:id="rId3"/>
    <sheet name="QUI I" sheetId="16" r:id="rId4"/>
  </sheets>
  <calcPr calcId="144525"/>
</workbook>
</file>

<file path=xl/calcChain.xml><?xml version="1.0" encoding="utf-8"?>
<calcChain xmlns="http://schemas.openxmlformats.org/spreadsheetml/2006/main">
  <c r="M17" i="11" l="1"/>
  <c r="N18" i="11" l="1"/>
  <c r="N17" i="11"/>
  <c r="O18" i="11"/>
  <c r="F17" i="16"/>
  <c r="F15" i="16"/>
  <c r="F13" i="16"/>
  <c r="F9" i="16"/>
  <c r="F7" i="16"/>
  <c r="F14" i="16"/>
  <c r="F10" i="16"/>
  <c r="F6" i="16"/>
  <c r="F4" i="16"/>
  <c r="F5" i="16"/>
  <c r="F8" i="16"/>
  <c r="F11" i="16"/>
  <c r="F12" i="16"/>
  <c r="F16" i="16"/>
  <c r="M27" i="14" l="1"/>
  <c r="M26" i="14"/>
  <c r="F21" i="15"/>
  <c r="J21" i="15" s="1"/>
  <c r="K21" i="15" s="1"/>
  <c r="F20" i="15"/>
  <c r="J20" i="15" s="1"/>
  <c r="K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K21" i="14" s="1"/>
  <c r="F20" i="14"/>
  <c r="J20" i="14" s="1"/>
  <c r="K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K21" i="11" s="1"/>
  <c r="F20" i="11"/>
  <c r="J20" i="11" s="1"/>
  <c r="K20" i="11" s="1"/>
  <c r="J19" i="15" l="1"/>
  <c r="K19" i="15" s="1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K22" i="15" l="1"/>
  <c r="J22" i="15"/>
  <c r="K22" i="14"/>
  <c r="J22" i="14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K19" i="11" s="1"/>
  <c r="J22" i="11" l="1"/>
  <c r="D25" i="15"/>
  <c r="D24" i="15"/>
  <c r="D24" i="14"/>
  <c r="D25" i="14"/>
  <c r="K6" i="11"/>
  <c r="N21" i="11" s="1"/>
  <c r="K22" i="11" l="1"/>
  <c r="F18" i="16"/>
  <c r="F20" i="16"/>
  <c r="F19" i="16"/>
  <c r="F21" i="16" l="1"/>
  <c r="C23" i="16" s="1"/>
  <c r="D25" i="11"/>
  <c r="D24" i="11"/>
  <c r="C24" i="16" l="1"/>
</calcChain>
</file>

<file path=xl/sharedStrings.xml><?xml version="1.0" encoding="utf-8"?>
<sst xmlns="http://schemas.openxmlformats.org/spreadsheetml/2006/main" count="164" uniqueCount="51">
  <si>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</si>
  <si>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</si>
  <si>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</si>
  <si>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</si>
  <si>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</si>
  <si>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</si>
  <si>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</si>
  <si>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</si>
  <si>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</si>
  <si>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</si>
  <si>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</si>
  <si>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</si>
  <si>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</si>
  <si>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</si>
  <si>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</si>
  <si>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</si>
  <si>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</si>
  <si>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</si>
  <si>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</si>
  <si>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</si>
  <si>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</si>
  <si>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</si>
  <si>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</si>
  <si>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</si>
  <si>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</si>
  <si>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</si>
  <si>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</si>
  <si>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</si>
  <si>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</si>
  <si>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</si>
  <si>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</si>
  <si>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</si>
  <si>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</si>
  <si>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</si>
  <si>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12 năm 2018</t>
    </r>
  </si>
  <si>
    <t>BÍ THƯ</t>
  </si>
  <si>
    <t>NGƯỜI LẬP BÁO CÁO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</si>
  <si>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</si>
  <si>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TP.Hồ Chí Minh, ngày     tháng    năm 2019</t>
  </si>
  <si>
    <t xml:space="preserve">T/M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</si>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</sst>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zoomScaleNormal="100" workbookViewId="0">
      <pane ySplit="4" topLeftCell="A14" activePane="bottomLeft" state="frozen"/>
      <selection pane="bottomLeft" activeCell="A2" sqref="A2:K2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3" customHeight="1" x14ac:dyDescent="0.25">
      <c r="A1" s="52" t="s">
        <v>49</v>
      </c>
      <c r="B1" s="53"/>
      <c r="C1" s="53"/>
      <c r="D1" s="53"/>
      <c r="E1" s="53"/>
      <c r="F1" s="53"/>
      <c r="G1" s="52" t="s">
        <v>21</v>
      </c>
      <c r="H1" s="53"/>
      <c r="I1" s="53"/>
      <c r="J1" s="53"/>
      <c r="K1" s="53"/>
    </row>
    <row r="2" spans="1:14" ht="50.25" customHeight="1" x14ac:dyDescent="0.25">
      <c r="A2" s="54" t="s">
        <v>37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56" t="s">
        <v>24</v>
      </c>
      <c r="F3" s="57"/>
      <c r="G3" s="56" t="s">
        <v>25</v>
      </c>
      <c r="H3" s="5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0.100000000000001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0.100000000000001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0.100000000000001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0.100000000000001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0.100000000000001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</v>
      </c>
      <c r="F9" s="42">
        <f t="shared" si="0"/>
        <v>0.49800000000000005</v>
      </c>
      <c r="G9" s="41">
        <v>0.15</v>
      </c>
      <c r="H9" s="43">
        <f>(C9+D9+F9)*G9</f>
        <v>0.8892000000000001</v>
      </c>
      <c r="I9" s="44">
        <v>1390000</v>
      </c>
      <c r="J9" s="44">
        <f t="shared" si="2"/>
        <v>9475908</v>
      </c>
      <c r="K9" s="44">
        <f>J9*1%</f>
        <v>94759.08</v>
      </c>
      <c r="L9" s="45"/>
    </row>
    <row r="10" spans="1:14" s="31" customFormat="1" ht="20.100000000000001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0.100000000000001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0.09</v>
      </c>
      <c r="F11" s="42">
        <f t="shared" si="0"/>
        <v>0.44820000000000004</v>
      </c>
      <c r="G11" s="40"/>
      <c r="H11" s="39"/>
      <c r="I11" s="44">
        <v>1390000</v>
      </c>
      <c r="J11" s="44">
        <f t="shared" si="2"/>
        <v>8031698</v>
      </c>
      <c r="K11" s="44">
        <f t="shared" ref="K11:K18" si="6">J11*1%</f>
        <v>80316.98</v>
      </c>
    </row>
    <row r="12" spans="1:14" s="31" customFormat="1" ht="20.100000000000001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0.100000000000001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0.100000000000001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0.100000000000001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0.100000000000001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0.100000000000001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0.25</v>
      </c>
      <c r="H17" s="43">
        <f>(C17+D17+F17)*G17</f>
        <v>1.4675</v>
      </c>
      <c r="I17" s="44">
        <v>1390000</v>
      </c>
      <c r="J17" s="44">
        <f t="shared" si="2"/>
        <v>10199125</v>
      </c>
      <c r="K17" s="44">
        <f t="shared" si="6"/>
        <v>101991.25</v>
      </c>
      <c r="M17" s="31">
        <f>L19+L20+L21</f>
        <v>37600</v>
      </c>
      <c r="N17" s="31">
        <f>M17*30%</f>
        <v>11280</v>
      </c>
    </row>
    <row r="18" spans="1:17" s="31" customFormat="1" ht="20.100000000000001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0.100000000000001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J19*1%+L19</f>
        <v>46287</v>
      </c>
      <c r="L19" s="31">
        <v>4587</v>
      </c>
    </row>
    <row r="20" spans="1:17" s="31" customFormat="1" ht="20.100000000000001" customHeight="1" x14ac:dyDescent="0.25">
      <c r="A20" s="35">
        <v>16</v>
      </c>
      <c r="B20" s="36" t="s">
        <v>29</v>
      </c>
      <c r="C20" s="39">
        <v>2.34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3252600</v>
      </c>
      <c r="K20" s="44">
        <f>J20*1%+L20</f>
        <v>48789</v>
      </c>
      <c r="L20" s="31">
        <v>16263</v>
      </c>
      <c r="Q20" s="50"/>
    </row>
    <row r="21" spans="1:17" s="31" customFormat="1" ht="20.100000000000001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J21*1%+L21</f>
        <v>50249</v>
      </c>
      <c r="L21" s="31">
        <v>16750</v>
      </c>
      <c r="N21" s="51">
        <f>SUM(K5:K21)</f>
        <v>1123329.5838000001</v>
      </c>
    </row>
    <row r="22" spans="1:17" s="16" customFormat="1" ht="20.100000000000001" customHeight="1" x14ac:dyDescent="0.25">
      <c r="A22" s="59" t="s">
        <v>22</v>
      </c>
      <c r="B22" s="60"/>
      <c r="C22" s="60"/>
      <c r="D22" s="60"/>
      <c r="E22" s="60"/>
      <c r="F22" s="60"/>
      <c r="G22" s="60"/>
      <c r="H22" s="60"/>
      <c r="I22" s="61"/>
      <c r="J22" s="24">
        <f>SUM(J5:J21)</f>
        <v>108572958.38000001</v>
      </c>
      <c r="K22" s="24">
        <f>SUM(K5:K21)</f>
        <v>1123329.5838000001</v>
      </c>
    </row>
    <row r="23" spans="1:17" s="19" customFormat="1" ht="11.25" customHeight="1" x14ac:dyDescent="0.25">
      <c r="A23" s="6"/>
      <c r="B23" s="6"/>
      <c r="C23" s="7"/>
      <c r="D23" s="6"/>
      <c r="E23" s="6"/>
      <c r="F23" s="6"/>
      <c r="G23" s="6"/>
      <c r="H23" s="6"/>
      <c r="I23" s="6"/>
      <c r="J23" s="6"/>
      <c r="K23" s="6"/>
    </row>
    <row r="24" spans="1:17" s="19" customFormat="1" ht="22.5" customHeight="1" x14ac:dyDescent="0.25">
      <c r="A24" s="62" t="s">
        <v>46</v>
      </c>
      <c r="B24" s="62"/>
      <c r="C24" s="62"/>
      <c r="D24" s="34">
        <f>K22*30%</f>
        <v>336998.87514000002</v>
      </c>
      <c r="E24" s="49" t="s">
        <v>32</v>
      </c>
      <c r="F24" s="33"/>
      <c r="G24" s="33"/>
      <c r="K24" s="6"/>
      <c r="L24" s="20"/>
      <c r="M24" s="20"/>
      <c r="N24" s="20"/>
      <c r="O24" s="20"/>
    </row>
    <row r="25" spans="1:17" s="19" customFormat="1" ht="24.75" customHeight="1" x14ac:dyDescent="0.25">
      <c r="A25" s="62" t="s">
        <v>47</v>
      </c>
      <c r="B25" s="62"/>
      <c r="C25" s="62"/>
      <c r="D25" s="34">
        <f>K22*70%</f>
        <v>786330.70866</v>
      </c>
      <c r="E25" s="49" t="s">
        <v>32</v>
      </c>
      <c r="F25" s="33"/>
      <c r="G25" s="33"/>
      <c r="K25" s="9"/>
      <c r="L25" s="20"/>
      <c r="M25" s="10"/>
      <c r="N25" s="11"/>
      <c r="O25" s="20"/>
    </row>
    <row r="26" spans="1:17" s="19" customFormat="1" ht="15.75" x14ac:dyDescent="0.25">
      <c r="A26" s="6"/>
      <c r="B26" s="6"/>
      <c r="C26" s="7"/>
      <c r="D26" s="6"/>
      <c r="E26" s="6"/>
      <c r="F26" s="6"/>
      <c r="G26" s="6"/>
      <c r="H26" s="6"/>
      <c r="I26" s="6"/>
      <c r="J26" s="6"/>
      <c r="K26" s="9"/>
      <c r="L26" s="20"/>
      <c r="M26" s="12"/>
      <c r="N26" s="13"/>
      <c r="O26" s="20"/>
    </row>
    <row r="27" spans="1:17" s="19" customFormat="1" ht="15.75" x14ac:dyDescent="0.25">
      <c r="A27" s="64"/>
      <c r="B27" s="64"/>
      <c r="C27"/>
      <c r="G27" s="65" t="s">
        <v>38</v>
      </c>
      <c r="H27" s="65"/>
      <c r="I27" s="65"/>
      <c r="J27" s="65"/>
      <c r="K27" s="65"/>
      <c r="L27" s="20"/>
      <c r="M27" s="20"/>
      <c r="N27" s="20"/>
      <c r="O27" s="20"/>
    </row>
    <row r="28" spans="1:17" s="19" customFormat="1" ht="15.75" x14ac:dyDescent="0.25">
      <c r="A28" s="66" t="s">
        <v>36</v>
      </c>
      <c r="B28" s="66"/>
      <c r="C28" s="66"/>
      <c r="D28" s="66"/>
      <c r="E28" s="66"/>
      <c r="F28" s="66"/>
      <c r="G28" s="66" t="s">
        <v>39</v>
      </c>
      <c r="H28" s="66"/>
      <c r="I28" s="66"/>
      <c r="J28" s="66"/>
      <c r="K28" s="66"/>
      <c r="L28" s="20"/>
      <c r="M28" s="20"/>
      <c r="N28" s="20"/>
      <c r="O28" s="20"/>
    </row>
    <row r="29" spans="1:17" s="19" customFormat="1" ht="16.5" x14ac:dyDescent="0.25">
      <c r="A29"/>
      <c r="B29"/>
      <c r="C29"/>
      <c r="G29" s="67" t="s">
        <v>35</v>
      </c>
      <c r="H29" s="67"/>
      <c r="I29" s="67"/>
      <c r="J29" s="67"/>
      <c r="K29" s="67"/>
    </row>
    <row r="30" spans="1:17" s="19" customFormat="1" ht="15.75" x14ac:dyDescent="0.25">
      <c r="A30"/>
      <c r="B30"/>
      <c r="C30"/>
      <c r="G30"/>
      <c r="H30"/>
      <c r="I30"/>
      <c r="J30"/>
      <c r="K30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1" s="19" customFormat="1" ht="18.75" x14ac:dyDescent="0.3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</row>
    <row r="36" spans="1:11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1" s="19" customFormat="1" ht="15.75" x14ac:dyDescent="0.25">
      <c r="A37" s="6"/>
      <c r="B37" s="6"/>
      <c r="C37" s="7"/>
      <c r="D37" s="6"/>
      <c r="E37" s="6"/>
      <c r="F37" s="6"/>
      <c r="G37" s="6"/>
      <c r="H37" s="6"/>
      <c r="I37" s="6"/>
      <c r="J37" s="6"/>
      <c r="K37" s="6"/>
    </row>
    <row r="38" spans="1:11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1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5">
    <mergeCell ref="A22:I22"/>
    <mergeCell ref="A24:C24"/>
    <mergeCell ref="A25:C25"/>
    <mergeCell ref="A35:F35"/>
    <mergeCell ref="G35:K35"/>
    <mergeCell ref="A27:B27"/>
    <mergeCell ref="G27:K27"/>
    <mergeCell ref="A28:F28"/>
    <mergeCell ref="G28:K28"/>
    <mergeCell ref="G29:K2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activeCell="A2" sqref="A2:K2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52" t="s">
        <v>49</v>
      </c>
      <c r="B1" s="53"/>
      <c r="C1" s="53"/>
      <c r="D1" s="53"/>
      <c r="E1" s="53"/>
      <c r="F1" s="53"/>
      <c r="G1" s="52" t="s">
        <v>21</v>
      </c>
      <c r="H1" s="53"/>
      <c r="I1" s="53"/>
      <c r="J1" s="53"/>
      <c r="K1" s="53"/>
    </row>
    <row r="2" spans="1:14" ht="50.25" customHeight="1" x14ac:dyDescent="0.25">
      <c r="A2" s="54" t="s">
        <v>40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56" t="s">
        <v>24</v>
      </c>
      <c r="F3" s="57"/>
      <c r="G3" s="56" t="s">
        <v>25</v>
      </c>
      <c r="H3" s="5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0.100000000000001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0.100000000000001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0.100000000000001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0.100000000000001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0.100000000000001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</v>
      </c>
      <c r="F9" s="42">
        <f t="shared" si="0"/>
        <v>0.49800000000000005</v>
      </c>
      <c r="G9" s="41">
        <v>0.15</v>
      </c>
      <c r="H9" s="43">
        <f>(C9+D9+F9)*G9</f>
        <v>0.8892000000000001</v>
      </c>
      <c r="I9" s="44">
        <v>1390000</v>
      </c>
      <c r="J9" s="44">
        <f t="shared" si="2"/>
        <v>9475908</v>
      </c>
      <c r="K9" s="44">
        <f>J9*1%</f>
        <v>94759.08</v>
      </c>
      <c r="L9" s="45"/>
    </row>
    <row r="10" spans="1:14" s="31" customFormat="1" ht="20.100000000000001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0.100000000000001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0.09</v>
      </c>
      <c r="F11" s="42">
        <f t="shared" si="0"/>
        <v>0.44820000000000004</v>
      </c>
      <c r="G11" s="40"/>
      <c r="H11" s="39"/>
      <c r="I11" s="44">
        <v>1390000</v>
      </c>
      <c r="J11" s="44">
        <f t="shared" si="2"/>
        <v>8031698</v>
      </c>
      <c r="K11" s="44">
        <f t="shared" ref="K11:K18" si="5">J11*1%</f>
        <v>80316.98</v>
      </c>
    </row>
    <row r="12" spans="1:14" s="31" customFormat="1" ht="20.100000000000001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0.100000000000001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0.100000000000001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0.100000000000001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0.100000000000001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0.100000000000001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0.25</v>
      </c>
      <c r="H17" s="43">
        <f>(C17+D17+F17)*G17</f>
        <v>1.4675</v>
      </c>
      <c r="I17" s="44">
        <v>1390000</v>
      </c>
      <c r="J17" s="44">
        <f t="shared" si="2"/>
        <v>10199125</v>
      </c>
      <c r="K17" s="44">
        <f t="shared" si="5"/>
        <v>101991.25</v>
      </c>
    </row>
    <row r="18" spans="1:15" s="31" customFormat="1" ht="20.100000000000001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0.100000000000001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0.100000000000001" customHeight="1" x14ac:dyDescent="0.25">
      <c r="A20" s="35">
        <v>16</v>
      </c>
      <c r="B20" s="36" t="s">
        <v>29</v>
      </c>
      <c r="C20" s="39">
        <v>2.34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3252600</v>
      </c>
      <c r="K20" s="44">
        <f>J20*1%+L20</f>
        <v>32526</v>
      </c>
    </row>
    <row r="21" spans="1:15" s="31" customFormat="1" ht="20.100000000000001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J21*1%+L21</f>
        <v>33499</v>
      </c>
    </row>
    <row r="22" spans="1:15" s="16" customFormat="1" ht="20.100000000000001" customHeight="1" x14ac:dyDescent="0.25">
      <c r="A22" s="59" t="s">
        <v>22</v>
      </c>
      <c r="B22" s="60"/>
      <c r="C22" s="60"/>
      <c r="D22" s="60"/>
      <c r="E22" s="60"/>
      <c r="F22" s="60"/>
      <c r="G22" s="60"/>
      <c r="H22" s="60"/>
      <c r="I22" s="61"/>
      <c r="J22" s="24">
        <f>SUM(J5:J21)</f>
        <v>108572958.38000001</v>
      </c>
      <c r="K22" s="24">
        <f>SUM(K5:K21)</f>
        <v>1085729.5838000001</v>
      </c>
    </row>
    <row r="23" spans="1:15" s="19" customFormat="1" ht="11.25" customHeight="1" x14ac:dyDescent="0.25">
      <c r="A23" s="6"/>
      <c r="B23" s="6"/>
      <c r="C23" s="7"/>
      <c r="D23" s="6"/>
      <c r="E23" s="6"/>
      <c r="F23" s="6"/>
      <c r="G23" s="6"/>
      <c r="H23" s="6"/>
      <c r="I23" s="6"/>
      <c r="J23" s="6"/>
      <c r="K23" s="6"/>
    </row>
    <row r="24" spans="1:15" s="19" customFormat="1" ht="22.5" customHeight="1" x14ac:dyDescent="0.25">
      <c r="A24" s="62" t="s">
        <v>46</v>
      </c>
      <c r="B24" s="62"/>
      <c r="C24" s="62"/>
      <c r="D24" s="34">
        <f>K22*30%</f>
        <v>325718.87514000002</v>
      </c>
      <c r="E24" s="49" t="s">
        <v>32</v>
      </c>
      <c r="F24" s="33"/>
      <c r="G24" s="33"/>
      <c r="K24" s="6"/>
      <c r="L24" s="20"/>
      <c r="M24" s="20"/>
      <c r="N24" s="20"/>
      <c r="O24" s="20"/>
    </row>
    <row r="25" spans="1:15" s="19" customFormat="1" ht="24.75" customHeight="1" x14ac:dyDescent="0.25">
      <c r="A25" s="62" t="s">
        <v>47</v>
      </c>
      <c r="B25" s="62"/>
      <c r="C25" s="62"/>
      <c r="D25" s="34">
        <f>K22*70%</f>
        <v>760010.70866</v>
      </c>
      <c r="E25" s="49" t="s">
        <v>32</v>
      </c>
      <c r="F25" s="33"/>
      <c r="G25" s="33"/>
      <c r="K25" s="9"/>
      <c r="L25" s="20"/>
      <c r="M25" s="10"/>
      <c r="N25" s="11"/>
      <c r="O25" s="20"/>
    </row>
    <row r="26" spans="1:15" s="19" customFormat="1" ht="29.25" customHeight="1" x14ac:dyDescent="0.25">
      <c r="A26" s="6"/>
      <c r="B26" s="6"/>
      <c r="C26" s="7"/>
      <c r="D26" s="6"/>
      <c r="E26" s="6"/>
      <c r="F26" s="6"/>
      <c r="G26" s="6"/>
      <c r="H26" s="6"/>
      <c r="I26" s="6"/>
      <c r="J26" s="6"/>
      <c r="K26" s="9"/>
      <c r="L26" s="20"/>
      <c r="M26" s="12">
        <f>790861*2+797764</f>
        <v>2379486</v>
      </c>
      <c r="N26" s="13"/>
      <c r="O26" s="20"/>
    </row>
    <row r="27" spans="1:15" s="19" customFormat="1" ht="15.75" x14ac:dyDescent="0.25">
      <c r="C27"/>
      <c r="G27" s="65" t="s">
        <v>38</v>
      </c>
      <c r="H27" s="65"/>
      <c r="I27" s="65"/>
      <c r="J27" s="65"/>
      <c r="K27" s="65"/>
      <c r="L27" s="29"/>
      <c r="M27" s="20">
        <f>M26-2397486</f>
        <v>-18000</v>
      </c>
      <c r="N27" s="20"/>
      <c r="O27" s="20"/>
    </row>
    <row r="28" spans="1:15" s="19" customFormat="1" ht="15.75" x14ac:dyDescent="0.25">
      <c r="A28" s="66" t="s">
        <v>36</v>
      </c>
      <c r="B28" s="66"/>
      <c r="C28" s="66"/>
      <c r="D28" s="66"/>
      <c r="E28" s="66"/>
      <c r="F28" s="66"/>
      <c r="G28" s="66" t="s">
        <v>41</v>
      </c>
      <c r="H28" s="66"/>
      <c r="I28" s="66"/>
      <c r="J28" s="66"/>
      <c r="K28" s="66"/>
      <c r="L28" s="27"/>
      <c r="M28" s="20"/>
      <c r="N28" s="20"/>
      <c r="O28" s="20"/>
    </row>
    <row r="29" spans="1:15" s="19" customFormat="1" ht="16.5" x14ac:dyDescent="0.25">
      <c r="A29"/>
      <c r="B29"/>
      <c r="C29"/>
      <c r="G29" s="67" t="s">
        <v>35</v>
      </c>
      <c r="H29" s="67"/>
      <c r="I29" s="67"/>
      <c r="J29" s="67"/>
      <c r="K29" s="67"/>
      <c r="L29" s="28"/>
    </row>
    <row r="30" spans="1:15" s="19" customFormat="1" ht="15.75" x14ac:dyDescent="0.25">
      <c r="A30"/>
      <c r="B30"/>
      <c r="C30"/>
      <c r="G30"/>
      <c r="H30"/>
      <c r="I30"/>
      <c r="J30"/>
      <c r="K30"/>
      <c r="L30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 s="7"/>
    </row>
    <row r="33" spans="1:12" s="19" customFormat="1" ht="15.75" x14ac:dyDescent="0.25">
      <c r="A33"/>
      <c r="B33"/>
      <c r="C33"/>
      <c r="D33" s="64"/>
      <c r="E33" s="64"/>
      <c r="G33"/>
      <c r="H33"/>
      <c r="I33"/>
      <c r="J33"/>
      <c r="K33"/>
      <c r="L33" s="25"/>
    </row>
    <row r="34" spans="1:12" s="19" customFormat="1" ht="15.75" x14ac:dyDescent="0.25">
      <c r="A34" s="26"/>
      <c r="B34"/>
      <c r="C34" s="26"/>
      <c r="G34" s="26"/>
      <c r="H34" s="26"/>
      <c r="I34" s="26"/>
      <c r="J34" s="26"/>
      <c r="K34" s="26"/>
      <c r="L34" s="26"/>
    </row>
    <row r="35" spans="1:12" s="19" customFormat="1" ht="18.75" x14ac:dyDescent="0.3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30"/>
    </row>
    <row r="36" spans="1:12" s="19" customFormat="1" ht="15.75" x14ac:dyDescent="0.25">
      <c r="A36" s="6"/>
      <c r="B36" s="6"/>
      <c r="C36" s="7"/>
      <c r="D36" s="6"/>
      <c r="E36" s="6"/>
      <c r="F36" s="6"/>
    </row>
    <row r="37" spans="1:12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2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2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2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2" s="19" customFormat="1" ht="15.75" x14ac:dyDescent="0.25">
      <c r="C41" s="21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4:C24"/>
    <mergeCell ref="A25:C25"/>
    <mergeCell ref="A22:I22"/>
    <mergeCell ref="A28:F28"/>
    <mergeCell ref="A35:F35"/>
    <mergeCell ref="G27:K27"/>
    <mergeCell ref="G28:K28"/>
    <mergeCell ref="G29:K29"/>
    <mergeCell ref="G35:K35"/>
    <mergeCell ref="D33:E33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zoomScale="85" zoomScaleNormal="85" workbookViewId="0">
      <pane ySplit="4" topLeftCell="A5" activePane="bottomLeft" state="frozen"/>
      <selection pane="bottomLeft" activeCell="A2" sqref="A2:XFD2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52" t="s">
        <v>49</v>
      </c>
      <c r="B1" s="53"/>
      <c r="C1" s="53"/>
      <c r="D1" s="53"/>
      <c r="E1" s="53"/>
      <c r="F1" s="53"/>
      <c r="G1" s="52" t="s">
        <v>21</v>
      </c>
      <c r="H1" s="53"/>
      <c r="I1" s="53"/>
      <c r="J1" s="53"/>
      <c r="K1" s="53"/>
    </row>
    <row r="2" spans="1:14" ht="50.25" customHeight="1" x14ac:dyDescent="0.25">
      <c r="A2" s="54" t="s">
        <v>34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56" t="s">
        <v>24</v>
      </c>
      <c r="F3" s="57"/>
      <c r="G3" s="56" t="s">
        <v>25</v>
      </c>
      <c r="H3" s="5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0.100000000000001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0.100000000000001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0.100000000000001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0.100000000000001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0.100000000000001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</v>
      </c>
      <c r="F9" s="42">
        <f t="shared" si="0"/>
        <v>0.49800000000000005</v>
      </c>
      <c r="G9" s="41">
        <v>0.15</v>
      </c>
      <c r="H9" s="43">
        <f>(C9+D9+F9)*G9</f>
        <v>0.8892000000000001</v>
      </c>
      <c r="I9" s="44">
        <v>1390000</v>
      </c>
      <c r="J9" s="44">
        <f t="shared" si="2"/>
        <v>9475908</v>
      </c>
      <c r="K9" s="44">
        <f>J9*1%</f>
        <v>94759.08</v>
      </c>
      <c r="L9" s="45"/>
    </row>
    <row r="10" spans="1:14" s="31" customFormat="1" ht="20.100000000000001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0.100000000000001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0.09</v>
      </c>
      <c r="F11" s="42">
        <f t="shared" si="0"/>
        <v>0.44820000000000004</v>
      </c>
      <c r="G11" s="40"/>
      <c r="H11" s="39"/>
      <c r="I11" s="44">
        <v>1390000</v>
      </c>
      <c r="J11" s="44">
        <f t="shared" si="2"/>
        <v>8031698</v>
      </c>
      <c r="K11" s="44">
        <f t="shared" ref="K11:K18" si="5">J11*1%</f>
        <v>80316.98</v>
      </c>
    </row>
    <row r="12" spans="1:14" s="31" customFormat="1" ht="20.100000000000001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0.100000000000001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0.100000000000001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0.100000000000001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0.100000000000001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0.100000000000001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0.25</v>
      </c>
      <c r="H17" s="43">
        <f>(C17+D17+F17)*G17</f>
        <v>1.4675</v>
      </c>
      <c r="I17" s="44">
        <v>1390000</v>
      </c>
      <c r="J17" s="44">
        <f t="shared" si="2"/>
        <v>10199125</v>
      </c>
      <c r="K17" s="44">
        <f t="shared" si="5"/>
        <v>101991.25</v>
      </c>
    </row>
    <row r="18" spans="1:15" s="31" customFormat="1" ht="20.100000000000001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0.100000000000001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0.100000000000001" customHeight="1" x14ac:dyDescent="0.25">
      <c r="A20" s="35">
        <v>16</v>
      </c>
      <c r="B20" s="36" t="s">
        <v>29</v>
      </c>
      <c r="C20" s="39">
        <v>2.34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3252600</v>
      </c>
      <c r="K20" s="44">
        <f>J20*1%+L20</f>
        <v>32526</v>
      </c>
    </row>
    <row r="21" spans="1:15" s="31" customFormat="1" ht="20.100000000000001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J21*1%+L21</f>
        <v>33499</v>
      </c>
    </row>
    <row r="22" spans="1:15" s="16" customFormat="1" ht="20.100000000000001" customHeight="1" x14ac:dyDescent="0.25">
      <c r="A22" s="59" t="s">
        <v>22</v>
      </c>
      <c r="B22" s="60"/>
      <c r="C22" s="60"/>
      <c r="D22" s="60"/>
      <c r="E22" s="60"/>
      <c r="F22" s="60"/>
      <c r="G22" s="60"/>
      <c r="H22" s="60"/>
      <c r="I22" s="61"/>
      <c r="J22" s="24">
        <f>SUM(J5:J21)</f>
        <v>108572958.38000001</v>
      </c>
      <c r="K22" s="24">
        <f>SUM(K5:K21)</f>
        <v>1085729.5838000001</v>
      </c>
    </row>
    <row r="23" spans="1:15" s="19" customFormat="1" ht="11.25" customHeight="1" x14ac:dyDescent="0.25">
      <c r="A23" s="6"/>
      <c r="B23" s="6"/>
      <c r="C23" s="7"/>
      <c r="D23" s="6"/>
      <c r="E23" s="6"/>
      <c r="F23" s="6"/>
      <c r="G23" s="6"/>
      <c r="H23" s="6"/>
      <c r="I23" s="6"/>
      <c r="J23" s="6"/>
      <c r="K23" s="6"/>
    </row>
    <row r="24" spans="1:15" s="19" customFormat="1" ht="22.5" customHeight="1" x14ac:dyDescent="0.25">
      <c r="A24" s="62" t="s">
        <v>46</v>
      </c>
      <c r="B24" s="62"/>
      <c r="C24" s="62"/>
      <c r="D24" s="34">
        <f>K22*30%</f>
        <v>325718.87514000002</v>
      </c>
      <c r="E24" s="49" t="s">
        <v>32</v>
      </c>
      <c r="F24" s="33"/>
      <c r="G24" s="33"/>
      <c r="K24" s="6"/>
      <c r="L24" s="20"/>
      <c r="M24" s="20"/>
      <c r="N24" s="20"/>
      <c r="O24" s="20"/>
    </row>
    <row r="25" spans="1:15" s="19" customFormat="1" ht="24.75" customHeight="1" x14ac:dyDescent="0.25">
      <c r="A25" s="62" t="s">
        <v>47</v>
      </c>
      <c r="B25" s="62"/>
      <c r="C25" s="62"/>
      <c r="D25" s="34">
        <f>K22*70%</f>
        <v>760010.70866</v>
      </c>
      <c r="E25" s="49" t="s">
        <v>32</v>
      </c>
      <c r="F25" s="33"/>
      <c r="G25" s="33"/>
      <c r="K25" s="9"/>
      <c r="L25" s="20"/>
      <c r="M25" s="10"/>
      <c r="N25" s="11"/>
      <c r="O25" s="20"/>
    </row>
    <row r="26" spans="1:15" s="19" customFormat="1" ht="15.75" x14ac:dyDescent="0.25">
      <c r="A26" s="6"/>
      <c r="B26" s="6"/>
      <c r="C26" s="7"/>
      <c r="D26" s="6"/>
      <c r="E26" s="6"/>
      <c r="F26" s="6"/>
      <c r="G26" s="6"/>
      <c r="H26" s="6"/>
      <c r="I26" s="6"/>
      <c r="J26" s="6"/>
      <c r="K26" s="9"/>
      <c r="L26" s="20"/>
      <c r="M26" s="12"/>
      <c r="N26" s="13"/>
      <c r="O26" s="20"/>
    </row>
    <row r="27" spans="1:15" s="19" customFormat="1" ht="15.75" x14ac:dyDescent="0.25">
      <c r="C27"/>
      <c r="G27" s="65" t="s">
        <v>38</v>
      </c>
      <c r="H27" s="65"/>
      <c r="I27" s="65"/>
      <c r="J27" s="65"/>
      <c r="K27" s="65"/>
      <c r="L27" s="20"/>
      <c r="M27" s="20"/>
      <c r="N27" s="20"/>
      <c r="O27" s="20"/>
    </row>
    <row r="28" spans="1:15" s="19" customFormat="1" ht="15.75" x14ac:dyDescent="0.25">
      <c r="A28" s="66" t="s">
        <v>36</v>
      </c>
      <c r="B28" s="66"/>
      <c r="C28" s="66"/>
      <c r="D28" s="66"/>
      <c r="E28" s="66"/>
      <c r="F28" s="66"/>
      <c r="G28" s="66" t="s">
        <v>41</v>
      </c>
      <c r="H28" s="66"/>
      <c r="I28" s="66"/>
      <c r="J28" s="66"/>
      <c r="K28" s="66"/>
      <c r="L28" s="20"/>
      <c r="M28" s="20"/>
      <c r="N28" s="20"/>
      <c r="O28" s="20"/>
    </row>
    <row r="29" spans="1:15" s="19" customFormat="1" ht="16.5" x14ac:dyDescent="0.25">
      <c r="A29"/>
      <c r="B29"/>
      <c r="C29"/>
      <c r="G29" s="67" t="s">
        <v>35</v>
      </c>
      <c r="H29" s="67"/>
      <c r="I29" s="67"/>
      <c r="J29" s="67"/>
      <c r="K29" s="67"/>
    </row>
    <row r="30" spans="1:15" s="19" customFormat="1" ht="15.75" x14ac:dyDescent="0.25">
      <c r="A30"/>
      <c r="B30"/>
      <c r="C30"/>
      <c r="G30"/>
      <c r="H30"/>
      <c r="I30"/>
      <c r="J30"/>
      <c r="K30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D33" s="64"/>
      <c r="E33" s="64"/>
      <c r="G33"/>
      <c r="H33"/>
      <c r="I33"/>
      <c r="J33"/>
      <c r="K33"/>
    </row>
    <row r="34" spans="1:11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1" s="19" customFormat="1" ht="18.75" x14ac:dyDescent="0.3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</row>
    <row r="36" spans="1:11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1" s="19" customFormat="1" ht="15.75" x14ac:dyDescent="0.25">
      <c r="A37" s="6"/>
      <c r="B37" s="6"/>
      <c r="C37" s="7"/>
      <c r="D37" s="6"/>
      <c r="E37" s="6"/>
      <c r="F37" s="6"/>
      <c r="G37" s="6"/>
      <c r="H37" s="6"/>
      <c r="I37" s="6"/>
      <c r="J37" s="6"/>
      <c r="K37" s="6"/>
    </row>
    <row r="38" spans="1:11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1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5">
    <mergeCell ref="A24:C24"/>
    <mergeCell ref="A25:C25"/>
    <mergeCell ref="A22:I22"/>
    <mergeCell ref="A35:F35"/>
    <mergeCell ref="G35:K35"/>
    <mergeCell ref="G27:K27"/>
    <mergeCell ref="A28:F28"/>
    <mergeCell ref="G28:K28"/>
    <mergeCell ref="G29:K29"/>
    <mergeCell ref="D33:E33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Normal="100" workbookViewId="0">
      <pane ySplit="3" topLeftCell="A16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68" t="s">
        <v>50</v>
      </c>
      <c r="B1" s="68"/>
      <c r="C1" s="68"/>
      <c r="D1" s="69" t="s">
        <v>21</v>
      </c>
      <c r="E1" s="69"/>
      <c r="F1" s="69"/>
    </row>
    <row r="2" spans="1:6" ht="58.5" customHeight="1" x14ac:dyDescent="0.25">
      <c r="A2" s="70" t="s">
        <v>42</v>
      </c>
      <c r="B2" s="71"/>
      <c r="C2" s="71"/>
      <c r="D2" s="71"/>
      <c r="E2" s="71"/>
      <c r="F2" s="71"/>
    </row>
    <row r="3" spans="1:6" s="16" customFormat="1" ht="42" customHeight="1" x14ac:dyDescent="0.25">
      <c r="A3" s="2" t="s">
        <v>12</v>
      </c>
      <c r="B3" s="2" t="s">
        <v>13</v>
      </c>
      <c r="C3" s="14" t="s">
        <v>43</v>
      </c>
      <c r="D3" s="14" t="s">
        <v>44</v>
      </c>
      <c r="E3" s="22" t="s">
        <v>45</v>
      </c>
      <c r="F3" s="15" t="s">
        <v>48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v>115230.19380000001</v>
      </c>
      <c r="D4" s="37">
        <v>115230.19380000001</v>
      </c>
      <c r="E4" s="37">
        <v>115230.19380000001</v>
      </c>
      <c r="F4" s="37">
        <f t="shared" ref="F4:F20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v>94759.08</v>
      </c>
      <c r="D8" s="37">
        <v>94759.08</v>
      </c>
      <c r="E8" s="37">
        <v>94759.08</v>
      </c>
      <c r="F8" s="37">
        <f t="shared" si="0"/>
        <v>284277.24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v>80316.98</v>
      </c>
      <c r="D10" s="37">
        <v>80316.98</v>
      </c>
      <c r="E10" s="37">
        <v>80316.98</v>
      </c>
      <c r="F10" s="37">
        <f t="shared" si="0"/>
        <v>240950.94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v>101991.25</v>
      </c>
      <c r="D16" s="37">
        <v>101991.25</v>
      </c>
      <c r="E16" s="37">
        <v>101991.25</v>
      </c>
      <c r="F16" s="37">
        <f t="shared" si="0"/>
        <v>305973.75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v>46287</v>
      </c>
      <c r="D18" s="37">
        <v>41700</v>
      </c>
      <c r="E18" s="37">
        <v>41700</v>
      </c>
      <c r="F18" s="37">
        <f t="shared" si="0"/>
        <v>129687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v>48789</v>
      </c>
      <c r="D19" s="37">
        <v>32526</v>
      </c>
      <c r="E19" s="37">
        <v>32526</v>
      </c>
      <c r="F19" s="37">
        <f t="shared" si="0"/>
        <v>113841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v>50249</v>
      </c>
      <c r="D20" s="37">
        <v>33499</v>
      </c>
      <c r="E20" s="37">
        <v>33499</v>
      </c>
      <c r="F20" s="37">
        <f t="shared" si="0"/>
        <v>117247</v>
      </c>
    </row>
    <row r="21" spans="1:10" s="16" customFormat="1" ht="20.100000000000001" customHeight="1" x14ac:dyDescent="0.25">
      <c r="A21" s="59" t="s">
        <v>22</v>
      </c>
      <c r="B21" s="60"/>
      <c r="C21" s="60"/>
      <c r="D21" s="60"/>
      <c r="E21" s="60"/>
      <c r="F21" s="24">
        <f>SUM(F4:F20)</f>
        <v>3294788.7514</v>
      </c>
    </row>
    <row r="22" spans="1:10" s="19" customFormat="1" ht="11.25" customHeight="1" x14ac:dyDescent="0.25">
      <c r="A22" s="6"/>
      <c r="B22" s="6"/>
      <c r="C22" s="7"/>
      <c r="D22" s="6"/>
      <c r="E22" s="6"/>
      <c r="F22" s="6"/>
    </row>
    <row r="23" spans="1:10" s="19" customFormat="1" ht="22.5" customHeight="1" x14ac:dyDescent="0.25">
      <c r="A23" s="62" t="s">
        <v>46</v>
      </c>
      <c r="B23" s="62"/>
      <c r="C23" s="34">
        <f>F21*30%</f>
        <v>988436.62541999994</v>
      </c>
      <c r="D23" s="32" t="s">
        <v>32</v>
      </c>
      <c r="E23" s="33"/>
      <c r="G23" s="20"/>
      <c r="H23" s="20"/>
    </row>
    <row r="24" spans="1:10" s="19" customFormat="1" ht="24.75" customHeight="1" x14ac:dyDescent="0.25">
      <c r="A24" s="62" t="s">
        <v>47</v>
      </c>
      <c r="B24" s="62"/>
      <c r="C24" s="34">
        <f>F21*70%</f>
        <v>2306352.12598</v>
      </c>
      <c r="D24" s="32" t="s">
        <v>32</v>
      </c>
      <c r="E24" s="33"/>
      <c r="G24" s="10"/>
      <c r="H24" s="20"/>
    </row>
    <row r="25" spans="1:10" s="19" customFormat="1" ht="15.75" x14ac:dyDescent="0.25">
      <c r="A25" s="6"/>
      <c r="B25" s="6"/>
      <c r="C25" s="7"/>
      <c r="D25" s="6"/>
      <c r="E25" s="6"/>
      <c r="F25" s="9"/>
      <c r="G25" s="12"/>
    </row>
    <row r="26" spans="1:10" s="19" customFormat="1" ht="15.75" x14ac:dyDescent="0.25">
      <c r="C26"/>
      <c r="D26" s="65" t="s">
        <v>38</v>
      </c>
      <c r="E26" s="65"/>
      <c r="F26" s="65"/>
      <c r="J26" s="29"/>
    </row>
    <row r="27" spans="1:10" s="19" customFormat="1" ht="15.75" x14ac:dyDescent="0.25">
      <c r="A27" s="66" t="s">
        <v>36</v>
      </c>
      <c r="B27" s="66"/>
      <c r="C27" s="66"/>
      <c r="D27" s="66" t="s">
        <v>41</v>
      </c>
      <c r="E27" s="66"/>
      <c r="F27" s="66"/>
      <c r="G27" s="29"/>
      <c r="J27" s="27"/>
    </row>
    <row r="28" spans="1:10" s="19" customFormat="1" ht="16.5" x14ac:dyDescent="0.25">
      <c r="A28"/>
      <c r="B28"/>
      <c r="C28"/>
      <c r="D28" s="67" t="s">
        <v>35</v>
      </c>
      <c r="E28" s="67"/>
      <c r="F28" s="67"/>
      <c r="G28" s="27"/>
      <c r="J28" s="28"/>
    </row>
    <row r="29" spans="1:10" s="19" customFormat="1" ht="16.5" x14ac:dyDescent="0.25">
      <c r="A29"/>
      <c r="B29"/>
      <c r="C29"/>
      <c r="D29"/>
      <c r="E29"/>
      <c r="F29"/>
      <c r="G29" s="28"/>
      <c r="J29"/>
    </row>
    <row r="30" spans="1:10" s="19" customFormat="1" ht="15.75" x14ac:dyDescent="0.25">
      <c r="A30"/>
      <c r="B30"/>
      <c r="C30"/>
      <c r="D30"/>
      <c r="E30"/>
      <c r="F30"/>
      <c r="G30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 s="26"/>
      <c r="B33"/>
      <c r="C33" s="26"/>
      <c r="D33" s="26"/>
      <c r="E33" s="26"/>
      <c r="F33" s="26"/>
      <c r="G33"/>
      <c r="J33" s="26"/>
    </row>
    <row r="34" spans="1:10" s="19" customFormat="1" ht="18.75" x14ac:dyDescent="0.3">
      <c r="A34" s="63"/>
      <c r="B34" s="63"/>
      <c r="C34" s="63"/>
      <c r="D34" s="63"/>
      <c r="E34" s="63"/>
      <c r="F34" s="63"/>
      <c r="G34" s="26"/>
      <c r="J34" s="30"/>
    </row>
    <row r="35" spans="1:10" s="19" customFormat="1" ht="18.75" x14ac:dyDescent="0.3">
      <c r="A35" s="6"/>
      <c r="B35" s="6"/>
      <c r="C35" s="6"/>
      <c r="G35" s="30"/>
    </row>
    <row r="36" spans="1:10" s="19" customFormat="1" ht="15.75" x14ac:dyDescent="0.25">
      <c r="A36" s="6"/>
      <c r="B36" s="6"/>
      <c r="C36" s="7"/>
      <c r="D36" s="6"/>
      <c r="E36" s="6"/>
      <c r="F36" s="6"/>
    </row>
    <row r="37" spans="1:10" s="19" customFormat="1" ht="15.75" x14ac:dyDescent="0.25">
      <c r="A37" s="6"/>
      <c r="B37" s="6"/>
      <c r="C37" s="6"/>
      <c r="D37" s="6"/>
      <c r="E37" s="6"/>
      <c r="F37" s="6"/>
    </row>
    <row r="38" spans="1:10" s="19" customFormat="1" ht="15.75" x14ac:dyDescent="0.25">
      <c r="A38" s="6"/>
      <c r="B38" s="6"/>
      <c r="C38" s="7"/>
      <c r="D38" s="6"/>
      <c r="E38" s="6"/>
      <c r="F38" s="6"/>
    </row>
    <row r="39" spans="1:10" s="19" customFormat="1" ht="15.75" x14ac:dyDescent="0.25">
      <c r="C39" s="21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</sheetData>
  <mergeCells count="12">
    <mergeCell ref="D34:F34"/>
    <mergeCell ref="A1:C1"/>
    <mergeCell ref="D1:F1"/>
    <mergeCell ref="A27:C27"/>
    <mergeCell ref="A34:C34"/>
    <mergeCell ref="D26:F26"/>
    <mergeCell ref="D27:F27"/>
    <mergeCell ref="D28:F28"/>
    <mergeCell ref="A2:F2"/>
    <mergeCell ref="A21:E21"/>
    <mergeCell ref="A23:B23"/>
    <mergeCell ref="A24:B24"/>
  </mergeCells>
  <pageMargins left="0.31" right="0.2" top="0.53" bottom="0.25" header="0.35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QUI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2019-03-08T03:31:20Z</cp:lastPrinted>
  <dcterms:created xsi:type="dcterms:W3CDTF">2017-08-14T00:21:34Z</dcterms:created>
  <dcterms:modified xsi:type="dcterms:W3CDTF">2019-03-08T06:33:11Z</dcterms:modified>
</cp:coreProperties>
</file>